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62" firstSheet="8" activeTab="17"/>
  </bookViews>
  <sheets>
    <sheet name="Терешковой, 21" sheetId="1" state="hidden" r:id="rId1"/>
    <sheet name="Терешковой, 19" sheetId="2" state="hidden" r:id="rId2"/>
    <sheet name="Терешковой, 17" sheetId="3" state="hidden" r:id="rId3"/>
    <sheet name="Терешковой, 15" sheetId="4" state="hidden" r:id="rId4"/>
    <sheet name="Румянцева, 24" sheetId="5" state="hidden" r:id="rId5"/>
    <sheet name="Румянцева, 22" sheetId="6" state="hidden" r:id="rId6"/>
    <sheet name="Гоголя, 17 " sheetId="7" state="hidden" r:id="rId7"/>
    <sheet name="Джамбула 30-1" sheetId="8" state="hidden" r:id="rId8"/>
    <sheet name="1" sheetId="9" r:id="rId9"/>
    <sheet name="Джамбула 30-3" sheetId="10" state="hidden" r:id="rId10"/>
    <sheet name="Джамбула 30-4" sheetId="11" state="hidden" r:id="rId11"/>
    <sheet name="Джамбула 30-5" sheetId="12" state="hidden" r:id="rId12"/>
    <sheet name="Джамбула 30-6" sheetId="13" state="hidden" r:id="rId13"/>
    <sheet name="2" sheetId="14" r:id="rId14"/>
    <sheet name="3" sheetId="15" r:id="rId15"/>
    <sheet name="4" sheetId="16" r:id="rId16"/>
    <sheet name="5" sheetId="17" r:id="rId17"/>
    <sheet name="6" sheetId="18" r:id="rId18"/>
  </sheets>
  <externalReferences>
    <externalReference r:id="rId21"/>
    <externalReference r:id="rId22"/>
  </externalReferences>
  <definedNames>
    <definedName name="_xlnm.Print_Area" localSheetId="8">'1'!$A$1:$D$32</definedName>
    <definedName name="_xlnm.Print_Area" localSheetId="6">'Гоголя, 17 '!$A$1:$D$44</definedName>
    <definedName name="_xlnm.Print_Area" localSheetId="7">'Джамбула 30-1'!$A$1:$D$43</definedName>
    <definedName name="_xlnm.Print_Area" localSheetId="9">'Джамбула 30-3'!$A$1:$D$46</definedName>
    <definedName name="_xlnm.Print_Area" localSheetId="10">'Джамбула 30-4'!$A$1:$D$46</definedName>
    <definedName name="_xlnm.Print_Area" localSheetId="11">'Джамбула 30-5'!$A$1:$D$47</definedName>
    <definedName name="_xlnm.Print_Area" localSheetId="12">'Джамбула 30-6'!$A$1:$D$46</definedName>
    <definedName name="_xlnm.Print_Area" localSheetId="5">'Румянцева, 22'!$A$1:$D$31</definedName>
    <definedName name="_xlnm.Print_Area" localSheetId="4">'Румянцева, 24'!$A$1:$D$44</definedName>
    <definedName name="_xlnm.Print_Area" localSheetId="3">'Терешковой, 15'!$A$1:$D$44</definedName>
    <definedName name="_xlnm.Print_Area" localSheetId="2">'Терешковой, 17'!$A$1:$D$43</definedName>
    <definedName name="_xlnm.Print_Area" localSheetId="1">'Терешковой, 19'!$A$1:$D$31</definedName>
    <definedName name="_xlnm.Print_Area" localSheetId="0">'Терешковой, 21'!$A$1:$D$30</definedName>
  </definedNames>
  <calcPr fullCalcOnLoad="1"/>
</workbook>
</file>

<file path=xl/sharedStrings.xml><?xml version="1.0" encoding="utf-8"?>
<sst xmlns="http://schemas.openxmlformats.org/spreadsheetml/2006/main" count="535" uniqueCount="154">
  <si>
    <t>№
п/п</t>
  </si>
  <si>
    <t>Ремонт козырька над подъездом</t>
  </si>
  <si>
    <t>Объем, ед. изм.</t>
  </si>
  <si>
    <t>Озеленение</t>
  </si>
  <si>
    <t>Ориентировочная стоимость работ, руб</t>
  </si>
  <si>
    <t>Наименование работ по текущему ремонту</t>
  </si>
  <si>
    <t>План работ по текущему ремонту на 2015 г.</t>
  </si>
  <si>
    <t xml:space="preserve">Итого </t>
  </si>
  <si>
    <t>Задолженность по тек.рем.  на 25.11.2014г.</t>
  </si>
  <si>
    <t>План по текущему ремонту за период 01.11.2014-31.12.2015 г</t>
  </si>
  <si>
    <t xml:space="preserve">Генеральный директор </t>
  </si>
  <si>
    <t>ООО "УК "Дом Сервис"</t>
  </si>
  <si>
    <t>Воловик В.О.</t>
  </si>
  <si>
    <t>Собственники:</t>
  </si>
  <si>
    <t xml:space="preserve">Остаток денежных средств по тек.рем.на 26.11.2014 г.  </t>
  </si>
  <si>
    <t xml:space="preserve">Итого планируемые денежные средства на 2015 г. по текущему ремонту </t>
  </si>
  <si>
    <t>1 шт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</si>
  <si>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</si>
  <si>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Джамбула, д. 30/6</t>
    </r>
  </si>
  <si>
    <t xml:space="preserve">Ремонт козырьков  над подъездом (1 и 2 подъезд) гидроизоляция </t>
  </si>
  <si>
    <t>65 кв.м.</t>
  </si>
  <si>
    <t xml:space="preserve">Ремонт фасада (лестница, шпаклевка, покраска) </t>
  </si>
  <si>
    <t xml:space="preserve">25 кв.м. </t>
  </si>
  <si>
    <t xml:space="preserve">Ремонт/ замена/навеска  водосточных труб 2 подъезда </t>
  </si>
  <si>
    <t>12 м. п.</t>
  </si>
  <si>
    <t xml:space="preserve">32 м.п. </t>
  </si>
  <si>
    <t>3 штуки</t>
  </si>
  <si>
    <t>Доставка песка/земли/</t>
  </si>
  <si>
    <t xml:space="preserve">Вывоз снега </t>
  </si>
  <si>
    <t>1 раз в год</t>
  </si>
  <si>
    <t xml:space="preserve">4 шт. </t>
  </si>
  <si>
    <t xml:space="preserve">Установка противоскользящего покрытия на крыльце 2 -х подъездов </t>
  </si>
  <si>
    <t>установка системы видеонаблюдения в подъезде №1,2</t>
  </si>
  <si>
    <t xml:space="preserve">12 камер </t>
  </si>
  <si>
    <t xml:space="preserve">устройство зеркал в лифте подъезда № 1,2 </t>
  </si>
  <si>
    <t xml:space="preserve">2 шт. </t>
  </si>
  <si>
    <t xml:space="preserve">устройство индикаторов этажности в лифте </t>
  </si>
  <si>
    <t xml:space="preserve">18 штук </t>
  </si>
  <si>
    <t>108 шт</t>
  </si>
  <si>
    <t>Ремонт надподъездного освещения в подъезде № 1,2</t>
  </si>
  <si>
    <t>Установка дефлекторов</t>
  </si>
  <si>
    <t>Работы по благоустройству территории ( ограждения)</t>
  </si>
  <si>
    <t>3 шт куст.</t>
  </si>
  <si>
    <t xml:space="preserve">8 шт. </t>
  </si>
  <si>
    <t xml:space="preserve">24 штук </t>
  </si>
  <si>
    <t xml:space="preserve">11 штук </t>
  </si>
  <si>
    <t xml:space="preserve">12 этажей </t>
  </si>
  <si>
    <t xml:space="preserve">Ремонт надподъездного освещения в подъезде  </t>
  </si>
  <si>
    <t>156 шт</t>
  </si>
  <si>
    <t xml:space="preserve">Косметический ремонт пожарной лестницы </t>
  </si>
  <si>
    <t xml:space="preserve">Замена тамбурных дверей (мусорокамера) </t>
  </si>
  <si>
    <t xml:space="preserve">Устройство индикаторов этажности в лифте </t>
  </si>
  <si>
    <t xml:space="preserve">2 шт </t>
  </si>
  <si>
    <t xml:space="preserve">Установка противоскользящего покрытия на крыльце </t>
  </si>
  <si>
    <t xml:space="preserve">Установка системы видеонаблюдения в подъезде </t>
  </si>
  <si>
    <t xml:space="preserve">Устройство зеркал в лифте подъезда 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</si>
  <si>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</si>
  <si>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</si>
  <si>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30/4</t>
    </r>
  </si>
  <si>
    <t xml:space="preserve">Ремонт фасада (, шпаклевка, покраска) </t>
  </si>
  <si>
    <t xml:space="preserve">60 кв.м. </t>
  </si>
  <si>
    <t>Работы по благоустройству территории ( ограждения, детские площадки и т.д.)</t>
  </si>
  <si>
    <t>5 штук</t>
  </si>
  <si>
    <t>Ремонт вент. Шахт/, установка дефлекторов</t>
  </si>
  <si>
    <t xml:space="preserve">5 шт. </t>
  </si>
  <si>
    <t>согласно сметы</t>
  </si>
  <si>
    <t>132 шт</t>
  </si>
  <si>
    <t xml:space="preserve">Переоборудование системы ГВС, для улучшения циркуляции </t>
  </si>
  <si>
    <t>Установка системы видеонаблюдения в подъзде на каждый этаж</t>
  </si>
  <si>
    <t xml:space="preserve">Разделение блок - секций 1-2  по ХВС </t>
  </si>
  <si>
    <t xml:space="preserve">6 камер </t>
  </si>
  <si>
    <t xml:space="preserve">1 шт. </t>
  </si>
  <si>
    <t>Установка светоодиодных ламп в подъезде</t>
  </si>
  <si>
    <t xml:space="preserve">10 шт. </t>
  </si>
  <si>
    <t xml:space="preserve">13 штук </t>
  </si>
  <si>
    <t>Ремонт надподъездного освещения в подъезде</t>
  </si>
  <si>
    <t>169 шт</t>
  </si>
  <si>
    <t>Ремонт вент. шахт, установка дефлекторов</t>
  </si>
  <si>
    <t xml:space="preserve">30 штук </t>
  </si>
  <si>
    <t xml:space="preserve">15 этажей </t>
  </si>
  <si>
    <t>Ремонт вент. Шахт, установка дефлекторов</t>
  </si>
  <si>
    <t>195 шт</t>
  </si>
  <si>
    <t>Установка системы видеонаблюдения в подъезде</t>
  </si>
  <si>
    <t>Устройство зеркал в лифте подъезда</t>
  </si>
  <si>
    <t>24  шт.</t>
  </si>
  <si>
    <t>13 шт.</t>
  </si>
  <si>
    <t>13 эт.</t>
  </si>
  <si>
    <t>Установка противоскользящего покрытия на крыльце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</si>
  <si>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Гоголя, д. 17</t>
    </r>
  </si>
  <si>
    <t xml:space="preserve">Остаток денежных средств по тек.рем.на 01.12.2014 г.  </t>
  </si>
  <si>
    <t>План по текущему ремонту за период 01.12.2014-31.12.2015 г</t>
  </si>
  <si>
    <t>Задолженность по тек.рем.  на 01.12.2014г.</t>
  </si>
  <si>
    <t>Замена козырька при входе в подъезд</t>
  </si>
  <si>
    <t>Установка почтовых ящиков в подъезде №</t>
  </si>
  <si>
    <t>98 квартир</t>
  </si>
  <si>
    <t>Ремонт отмостки</t>
  </si>
  <si>
    <t xml:space="preserve">6 м.п. </t>
  </si>
  <si>
    <t>Доставка песка/земли/чернозема</t>
  </si>
  <si>
    <t xml:space="preserve">Ремонт дверей, чердачных люков, тамбурных дверей в подъезде </t>
  </si>
  <si>
    <t xml:space="preserve">12 шт. </t>
  </si>
  <si>
    <t>Установка светодиодных светильников с датчиками движения в подъезде</t>
  </si>
  <si>
    <t xml:space="preserve">Устройство контейнерной площадки </t>
  </si>
  <si>
    <t>Ремонт подъезда</t>
  </si>
  <si>
    <t xml:space="preserve">Работы по благоустройству территории ( ограждения, детские площадки и т.д.)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</si>
  <si>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24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</si>
  <si>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22</t>
    </r>
  </si>
  <si>
    <t>67 квартир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</si>
  <si>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</si>
  <si>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17</t>
    </r>
  </si>
  <si>
    <t xml:space="preserve">Ремонт подъезда с лестницей </t>
  </si>
  <si>
    <t xml:space="preserve"> </t>
  </si>
  <si>
    <t>250 000 руб.</t>
  </si>
  <si>
    <t xml:space="preserve">Ремонт подъезда без лестницы </t>
  </si>
  <si>
    <t xml:space="preserve">200 000 руб. </t>
  </si>
  <si>
    <t xml:space="preserve">Ремонт козырька над подъездом (плитка -декаративного пояса)  </t>
  </si>
  <si>
    <t xml:space="preserve">20 шт. </t>
  </si>
  <si>
    <t xml:space="preserve">20000 руб. </t>
  </si>
  <si>
    <t xml:space="preserve">8 м.п. </t>
  </si>
  <si>
    <t xml:space="preserve">10.000 руб. </t>
  </si>
  <si>
    <t xml:space="preserve">Работы по благоустройству территории ( ограждения, детские площадки и т.д.)Терешковой 15
      материалы:
1) профиль квадратный 20*20 –
2) профиль квадратный 25*20
3) профиль квадратный 50*50-
4) бетон 100-
5) труба диаметром 70 -  м
6) труба диаметром 50- м
7) цепь – м. 
8) краска
работы: ямы, установка столбиков, изготовление ограждения, покраска.
</t>
  </si>
  <si>
    <t>?</t>
  </si>
  <si>
    <t xml:space="preserve">10 000 руб. </t>
  </si>
  <si>
    <t xml:space="preserve">3000 руб. </t>
  </si>
  <si>
    <t xml:space="preserve"> 6000 руб. </t>
  </si>
  <si>
    <t xml:space="preserve">Установка тамбурной двери  </t>
  </si>
  <si>
    <t xml:space="preserve">20 000 руб. </t>
  </si>
  <si>
    <t>Ремонт электромонтажного оборудования всего:</t>
  </si>
  <si>
    <t xml:space="preserve">  - освещения в подъезде, установка светодиодного оборудования </t>
  </si>
  <si>
    <t xml:space="preserve">согласно ранее представленной информации по светоточках. </t>
  </si>
  <si>
    <t xml:space="preserve">5000 т.р. </t>
  </si>
  <si>
    <t>1) устройство водостоков на балконах ведущих к пожарной лестнице</t>
  </si>
  <si>
    <t xml:space="preserve">согласно ранее представленным сметам </t>
  </si>
  <si>
    <t xml:space="preserve">Освещения в подъезде, установка светодиодного оборудования </t>
  </si>
  <si>
    <t>Устройство водостоков на балконах ведущих к пожарной лестнице</t>
  </si>
  <si>
    <t xml:space="preserve">косметический ремонт пожарной лестицы </t>
  </si>
  <si>
    <t xml:space="preserve">3 м.п. </t>
  </si>
  <si>
    <t xml:space="preserve">1500 руб. </t>
  </si>
  <si>
    <t xml:space="preserve">Работы по благоустройству территории ( ограждения, детские площадки и т.д.)Терешковой 17
           1)профиль квадратный 20*20 –
2)профиль квадратный 25*20
3)профиль квадратный 50*50-
4)бетон 100-
5) краска
работы: ямы, установка столбиков, изготовление ограждения, покраска.
</t>
  </si>
  <si>
    <t xml:space="preserve">40 000 руб. </t>
  </si>
  <si>
    <t xml:space="preserve">Устройство пандуса внутри подъезда со стороны двора </t>
  </si>
  <si>
    <t xml:space="preserve">Косметический ремонт пожарной лестицы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</si>
  <si>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21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</si>
  <si>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19</t>
    </r>
  </si>
  <si>
    <t>План работ по текущему ремонту на 2013 г.</t>
  </si>
  <si>
    <t>Установка почтовых ящиков</t>
  </si>
  <si>
    <t>ООО"УК" Дом Сервис"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</si>
  <si>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 Еловая 2</t>
    </r>
  </si>
  <si>
    <t>Устройство ограждения на выходе в подъезд</t>
  </si>
  <si>
    <t>Благоустройство территории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</si>
  <si>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 Еловая 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</si>
  <si>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 Еловая 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</si>
  <si>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 Еловая 4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</si>
  <si>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 Еловая 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</si>
  <si>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 Еловая 6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</si>
</sst>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0000"/>
    <numFmt numFmtId="167" formatCode="#,##0.00&quot;р.&quot;;[Red]\-#,##0.00&quot;р.&quot;"/>
    <numFmt numFmtId="168" formatCode="#,##0.00_ ;[Red]\-#,##0.00\ "/>
    <numFmt numFmtId="169" formatCode="#,##0.00_ ;\-#,##0.00\ "/>
    <numFmt numFmtId="170" formatCode="0.00_ ;[Red]\-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58" applyFont="1" applyAlignment="1">
      <alignment/>
    </xf>
    <xf numFmtId="0" fontId="2" fillId="0" borderId="0" xfId="0" applyFont="1" applyAlignment="1">
      <alignment/>
    </xf>
    <xf numFmtId="164" fontId="2" fillId="0" borderId="0" xfId="58" applyFont="1" applyAlignment="1">
      <alignment/>
    </xf>
    <xf numFmtId="164" fontId="50" fillId="0" borderId="0" xfId="58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64" fontId="50" fillId="0" borderId="10" xfId="58" applyFont="1" applyBorder="1" applyAlignment="1">
      <alignment/>
    </xf>
    <xf numFmtId="0" fontId="2" fillId="0" borderId="0" xfId="0" applyFont="1" applyAlignment="1">
      <alignment/>
    </xf>
    <xf numFmtId="0" fontId="51" fillId="0" borderId="10" xfId="0" applyFont="1" applyBorder="1" applyAlignment="1">
      <alignment/>
    </xf>
    <xf numFmtId="164" fontId="51" fillId="0" borderId="10" xfId="58" applyFont="1" applyBorder="1" applyAlignment="1">
      <alignment/>
    </xf>
    <xf numFmtId="0" fontId="51" fillId="0" borderId="0" xfId="0" applyFont="1" applyAlignment="1">
      <alignment/>
    </xf>
    <xf numFmtId="164" fontId="2" fillId="33" borderId="10" xfId="58" applyFont="1" applyFill="1" applyBorder="1" applyAlignment="1">
      <alignment horizontal="center" vertical="top" wrapText="1"/>
    </xf>
    <xf numFmtId="43" fontId="50" fillId="0" borderId="0" xfId="0" applyNumberFormat="1" applyFont="1" applyAlignment="1">
      <alignment/>
    </xf>
    <xf numFmtId="0" fontId="51" fillId="0" borderId="10" xfId="0" applyFont="1" applyBorder="1" applyAlignment="1">
      <alignment wrapText="1"/>
    </xf>
    <xf numFmtId="165" fontId="50" fillId="34" borderId="10" xfId="58" applyNumberFormat="1" applyFont="1" applyFill="1" applyBorder="1" applyAlignment="1">
      <alignment horizontal="center" vertical="center"/>
    </xf>
    <xf numFmtId="165" fontId="50" fillId="35" borderId="10" xfId="58" applyNumberFormat="1" applyFont="1" applyFill="1" applyBorder="1" applyAlignment="1">
      <alignment horizontal="center" vertical="center"/>
    </xf>
    <xf numFmtId="165" fontId="50" fillId="0" borderId="10" xfId="58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" fontId="50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vertical="center" wrapText="1"/>
    </xf>
    <xf numFmtId="4" fontId="51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wrapText="1"/>
    </xf>
    <xf numFmtId="4" fontId="50" fillId="34" borderId="10" xfId="58" applyNumberFormat="1" applyFont="1" applyFill="1" applyBorder="1" applyAlignment="1">
      <alignment wrapText="1"/>
    </xf>
    <xf numFmtId="4" fontId="50" fillId="35" borderId="10" xfId="58" applyNumberFormat="1" applyFont="1" applyFill="1" applyBorder="1" applyAlignment="1">
      <alignment wrapText="1"/>
    </xf>
    <xf numFmtId="165" fontId="50" fillId="34" borderId="10" xfId="58" applyNumberFormat="1" applyFont="1" applyFill="1" applyBorder="1" applyAlignment="1">
      <alignment horizontal="center"/>
    </xf>
    <xf numFmtId="165" fontId="50" fillId="35" borderId="10" xfId="58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wrapText="1"/>
    </xf>
    <xf numFmtId="0" fontId="5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164" fontId="52" fillId="0" borderId="10" xfId="58" applyFont="1" applyBorder="1" applyAlignment="1">
      <alignment/>
    </xf>
    <xf numFmtId="164" fontId="52" fillId="35" borderId="10" xfId="58" applyFont="1" applyFill="1" applyBorder="1" applyAlignment="1">
      <alignment/>
    </xf>
    <xf numFmtId="0" fontId="6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58" applyFont="1" applyBorder="1" applyAlignment="1">
      <alignment/>
    </xf>
    <xf numFmtId="164" fontId="0" fillId="35" borderId="10" xfId="58" applyFont="1" applyFill="1" applyBorder="1" applyAlignment="1">
      <alignment/>
    </xf>
    <xf numFmtId="0" fontId="8" fillId="0" borderId="10" xfId="0" applyFont="1" applyBorder="1" applyAlignment="1">
      <alignment/>
    </xf>
    <xf numFmtId="164" fontId="8" fillId="35" borderId="10" xfId="58" applyFont="1" applyFill="1" applyBorder="1" applyAlignment="1">
      <alignment/>
    </xf>
    <xf numFmtId="0" fontId="0" fillId="0" borderId="10" xfId="0" applyBorder="1" applyAlignment="1">
      <alignment wrapText="1"/>
    </xf>
    <xf numFmtId="167" fontId="8" fillId="0" borderId="10" xfId="58" applyNumberFormat="1" applyFont="1" applyBorder="1" applyAlignment="1">
      <alignment/>
    </xf>
    <xf numFmtId="0" fontId="9" fillId="0" borderId="0" xfId="0" applyFont="1" applyAlignment="1">
      <alignment horizontal="left" indent="2"/>
    </xf>
    <xf numFmtId="0" fontId="5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164" fontId="54" fillId="0" borderId="10" xfId="58" applyFont="1" applyBorder="1" applyAlignment="1">
      <alignment/>
    </xf>
    <xf numFmtId="165" fontId="53" fillId="35" borderId="10" xfId="58" applyNumberFormat="1" applyFont="1" applyFill="1" applyBorder="1" applyAlignment="1">
      <alignment horizontal="center" vertical="center"/>
    </xf>
    <xf numFmtId="164" fontId="53" fillId="0" borderId="10" xfId="58" applyFont="1" applyBorder="1" applyAlignment="1">
      <alignment horizontal="center" vertical="center"/>
    </xf>
    <xf numFmtId="164" fontId="53" fillId="35" borderId="10" xfId="58" applyFont="1" applyFill="1" applyBorder="1" applyAlignment="1">
      <alignment horizontal="center" vertical="center"/>
    </xf>
    <xf numFmtId="164" fontId="10" fillId="35" borderId="10" xfId="58" applyFont="1" applyFill="1" applyBorder="1" applyAlignment="1">
      <alignment horizontal="center" vertical="center"/>
    </xf>
    <xf numFmtId="4" fontId="53" fillId="0" borderId="10" xfId="58" applyNumberFormat="1" applyFont="1" applyBorder="1" applyAlignment="1">
      <alignment horizontal="center" vertical="center" wrapText="1"/>
    </xf>
    <xf numFmtId="168" fontId="10" fillId="0" borderId="10" xfId="58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4" fontId="52" fillId="0" borderId="10" xfId="58" applyNumberFormat="1" applyFont="1" applyBorder="1" applyAlignment="1">
      <alignment horizontal="center"/>
    </xf>
    <xf numFmtId="4" fontId="6" fillId="35" borderId="10" xfId="58" applyNumberFormat="1" applyFont="1" applyFill="1" applyBorder="1" applyAlignment="1">
      <alignment horizontal="center"/>
    </xf>
    <xf numFmtId="4" fontId="52" fillId="35" borderId="10" xfId="58" applyNumberFormat="1" applyFont="1" applyFill="1" applyBorder="1" applyAlignment="1">
      <alignment horizontal="center" vertical="center"/>
    </xf>
    <xf numFmtId="4" fontId="52" fillId="35" borderId="10" xfId="58" applyNumberFormat="1" applyFont="1" applyFill="1" applyBorder="1" applyAlignment="1">
      <alignment horizontal="center"/>
    </xf>
    <xf numFmtId="4" fontId="52" fillId="0" borderId="10" xfId="58" applyNumberFormat="1" applyFont="1" applyBorder="1" applyAlignment="1">
      <alignment horizontal="center" vertical="center" wrapText="1"/>
    </xf>
    <xf numFmtId="4" fontId="6" fillId="0" borderId="10" xfId="58" applyNumberFormat="1" applyFont="1" applyBorder="1" applyAlignment="1">
      <alignment horizontal="center"/>
    </xf>
    <xf numFmtId="169" fontId="55" fillId="0" borderId="10" xfId="58" applyNumberFormat="1" applyFont="1" applyBorder="1" applyAlignment="1">
      <alignment horizontal="center"/>
    </xf>
    <xf numFmtId="39" fontId="56" fillId="0" borderId="10" xfId="58" applyNumberFormat="1" applyFont="1" applyBorder="1" applyAlignment="1">
      <alignment/>
    </xf>
    <xf numFmtId="169" fontId="11" fillId="0" borderId="10" xfId="58" applyNumberFormat="1" applyFont="1" applyBorder="1" applyAlignment="1">
      <alignment horizontal="center"/>
    </xf>
    <xf numFmtId="39" fontId="2" fillId="0" borderId="10" xfId="58" applyNumberFormat="1" applyFont="1" applyBorder="1" applyAlignment="1">
      <alignment/>
    </xf>
    <xf numFmtId="0" fontId="57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0" fillId="0" borderId="10" xfId="0" applyFont="1" applyBorder="1" applyAlignment="1">
      <alignment horizontal="left" wrapText="1"/>
    </xf>
    <xf numFmtId="0" fontId="50" fillId="0" borderId="11" xfId="0" applyFont="1" applyBorder="1" applyAlignment="1">
      <alignment horizontal="left"/>
    </xf>
    <xf numFmtId="0" fontId="50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%20&#1090;&#1077;&#1082;&#1091;&#1097;&#1080;&#1081;%20&#1088;&#1077;&#1084;&#1086;&#1085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&#1085;&#1080;&#1082;\111%20&#1040;&#1083;&#1083;&#1072;&#1075;&#1091;&#1078;&#1080;&#1085;&#1072;%20&#1040;\&#1042;&#1086;&#1089;&#1089;&#1090;&#1072;&#1085;&#1086;&#1074;&#1083;&#1077;&#1085;&#1080;&#1077;%20&#1089;%20&#1087;&#1086;&#1095;&#1090;&#1099;\&#1042;&#1050;&#1061;\&#1055;&#1051;&#1054;&#1065;&#1040;&#1044;&#104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.рем.2014г.(1,2,3 квартал)"/>
      <sheetName val="Лист1"/>
    </sheetNames>
    <sheetDataSet>
      <sheetData sheetId="0">
        <row r="80">
          <cell r="BI80">
            <v>4955.40892860695</v>
          </cell>
        </row>
        <row r="82">
          <cell r="BI82">
            <v>199647.47170147562</v>
          </cell>
        </row>
        <row r="83">
          <cell r="BI83">
            <v>353951.6253154597</v>
          </cell>
        </row>
        <row r="84">
          <cell r="BI84">
            <v>156969.9012476837</v>
          </cell>
        </row>
        <row r="85">
          <cell r="BI85">
            <v>268198.0538192293</v>
          </cell>
        </row>
        <row r="137">
          <cell r="BI137">
            <v>260780.23514</v>
          </cell>
        </row>
        <row r="138">
          <cell r="BI138">
            <v>298513.02319999994</v>
          </cell>
        </row>
        <row r="139">
          <cell r="BI139">
            <v>317832.16339999996</v>
          </cell>
        </row>
        <row r="140">
          <cell r="BI140">
            <v>233202.7425</v>
          </cell>
        </row>
        <row r="142">
          <cell r="BI142">
            <v>-71603.4621</v>
          </cell>
        </row>
        <row r="143">
          <cell r="BI143">
            <v>75872.41320000007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Площади"/>
      <sheetName val="Лист2"/>
      <sheetName val="Лист3"/>
    </sheetNames>
    <sheetDataSet>
      <sheetData sheetId="1">
        <row r="29">
          <cell r="C29">
            <v>4099.54</v>
          </cell>
        </row>
        <row r="70">
          <cell r="C70">
            <v>4265.2</v>
          </cell>
        </row>
        <row r="71">
          <cell r="C71">
            <v>6171.2</v>
          </cell>
        </row>
        <row r="72">
          <cell r="C72">
            <v>4432.5</v>
          </cell>
        </row>
        <row r="74">
          <cell r="C74">
            <v>4239.1</v>
          </cell>
        </row>
        <row r="75">
          <cell r="C75">
            <v>4560.7</v>
          </cell>
        </row>
        <row r="76">
          <cell r="C76">
            <v>5879.8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">
      <selection activeCell="A31" sqref="A31:IV4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141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71</v>
      </c>
      <c r="D12" s="65">
        <v>20000</v>
      </c>
    </row>
    <row r="13" spans="1:4" s="32" customFormat="1" ht="16.5" customHeight="1">
      <c r="A13" s="31">
        <v>8</v>
      </c>
      <c r="B13" s="39" t="s">
        <v>132</v>
      </c>
      <c r="C13" s="39">
        <v>346</v>
      </c>
      <c r="D13" s="66">
        <f>346*1000*1.2</f>
        <v>415200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s="15" customFormat="1" ht="18.75" customHeight="1">
      <c r="A16" s="13"/>
      <c r="B16" s="13" t="s">
        <v>7</v>
      </c>
      <c r="C16" s="13"/>
      <c r="D16" s="14">
        <f>SUM(D6:D15)</f>
        <v>857700</v>
      </c>
    </row>
    <row r="17" ht="20.25" customHeight="1"/>
    <row r="18" spans="2:4" ht="17.25" customHeight="1">
      <c r="B18" s="75" t="s">
        <v>89</v>
      </c>
      <c r="C18" s="75"/>
      <c r="D18" s="70">
        <f>'[1]Тек.рем.2014г.(1,2,3 квартал)'!$BI$143</f>
        <v>75872.41320000007</v>
      </c>
    </row>
    <row r="19" spans="2:4" ht="16.5" customHeight="1">
      <c r="B19" s="76" t="s">
        <v>90</v>
      </c>
      <c r="C19" s="77"/>
      <c r="D19" s="11">
        <f>('[2]Площади'!$C$76*2.59*13)*0.9</f>
        <v>178175.5794</v>
      </c>
    </row>
    <row r="20" spans="2:4" ht="33.75" customHeight="1">
      <c r="B20" s="18" t="s">
        <v>15</v>
      </c>
      <c r="C20" s="13"/>
      <c r="D20" s="71">
        <f>D18+D19</f>
        <v>254047.99260000006</v>
      </c>
    </row>
    <row r="21" spans="2:4" ht="16.5" customHeight="1">
      <c r="B21" s="75" t="s">
        <v>91</v>
      </c>
      <c r="C21" s="75"/>
      <c r="D21" s="11" t="e">
        <f>#REF!</f>
        <v>#REF!</v>
      </c>
    </row>
    <row r="22" spans="2:4" ht="18.75">
      <c r="B22" s="12"/>
      <c r="C22" s="12"/>
      <c r="D22" s="5"/>
    </row>
    <row r="23" spans="2:4" ht="18.75">
      <c r="B23" s="12"/>
      <c r="C23" s="12"/>
      <c r="D23" s="5"/>
    </row>
    <row r="24" spans="2:4" ht="18.75">
      <c r="B24" s="1" t="s">
        <v>10</v>
      </c>
      <c r="D24" s="17"/>
    </row>
    <row r="25" spans="2:4" ht="18.75">
      <c r="B25" s="1" t="s">
        <v>11</v>
      </c>
      <c r="D25" s="17" t="s">
        <v>12</v>
      </c>
    </row>
    <row r="27" ht="27" customHeight="1">
      <c r="B27" s="1" t="s">
        <v>13</v>
      </c>
    </row>
  </sheetData>
  <sheetProtection/>
  <mergeCells count="4">
    <mergeCell ref="B1:C1"/>
    <mergeCell ref="B18:C18"/>
    <mergeCell ref="B19:C19"/>
    <mergeCell ref="B21:C21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19">
        <v>7000</v>
      </c>
    </row>
    <row r="7" spans="1:4" ht="18.75">
      <c r="A7" s="9">
        <v>2</v>
      </c>
      <c r="B7" s="10" t="s">
        <v>61</v>
      </c>
      <c r="C7" s="10" t="s">
        <v>25</v>
      </c>
      <c r="D7" s="20">
        <v>60000</v>
      </c>
    </row>
    <row r="8" spans="1:4" ht="18.75">
      <c r="A8" s="9">
        <v>3</v>
      </c>
      <c r="B8" s="10" t="s">
        <v>3</v>
      </c>
      <c r="C8" s="10" t="s">
        <v>62</v>
      </c>
      <c r="D8" s="20">
        <v>7500</v>
      </c>
    </row>
    <row r="9" spans="1:4" ht="18.75">
      <c r="A9" s="9">
        <v>4</v>
      </c>
      <c r="B9" s="10" t="s">
        <v>27</v>
      </c>
      <c r="C9" s="10"/>
      <c r="D9" s="20">
        <v>3000</v>
      </c>
    </row>
    <row r="10" spans="1:4" ht="18.75">
      <c r="A10" s="9">
        <v>5</v>
      </c>
      <c r="B10" s="10" t="s">
        <v>28</v>
      </c>
      <c r="C10" s="10" t="s">
        <v>29</v>
      </c>
      <c r="D10" s="20">
        <v>6000</v>
      </c>
    </row>
    <row r="11" spans="1:4" ht="18.75">
      <c r="A11" s="9">
        <v>6</v>
      </c>
      <c r="B11" s="10" t="s">
        <v>77</v>
      </c>
      <c r="C11" s="10" t="s">
        <v>73</v>
      </c>
      <c r="D11" s="20">
        <v>110000</v>
      </c>
    </row>
    <row r="12" spans="1:4" ht="18.75">
      <c r="A12" s="9">
        <v>7</v>
      </c>
      <c r="B12" s="10" t="s">
        <v>72</v>
      </c>
      <c r="C12" s="10" t="s">
        <v>76</v>
      </c>
      <c r="D12" s="24">
        <f>169*1000*1.2</f>
        <v>202800</v>
      </c>
    </row>
    <row r="13" spans="1:4" ht="18.75">
      <c r="A13" s="9">
        <v>8</v>
      </c>
      <c r="B13" s="10" t="s">
        <v>75</v>
      </c>
      <c r="C13" s="10" t="s">
        <v>35</v>
      </c>
      <c r="D13" s="20">
        <v>2000</v>
      </c>
    </row>
    <row r="14" spans="1:4" ht="18.75">
      <c r="A14" s="9">
        <v>9</v>
      </c>
      <c r="B14" s="10" t="s">
        <v>87</v>
      </c>
      <c r="C14" s="22"/>
      <c r="D14" s="20">
        <v>5000</v>
      </c>
    </row>
    <row r="15" spans="1:4" ht="18.75">
      <c r="A15" s="9">
        <v>10</v>
      </c>
      <c r="B15" s="10" t="s">
        <v>54</v>
      </c>
      <c r="C15" s="10" t="s">
        <v>70</v>
      </c>
      <c r="D15" s="21">
        <v>90000</v>
      </c>
    </row>
    <row r="16" spans="1:4" ht="18.75">
      <c r="A16" s="9">
        <v>11</v>
      </c>
      <c r="B16" s="10" t="s">
        <v>55</v>
      </c>
      <c r="C16" s="10" t="s">
        <v>35</v>
      </c>
      <c r="D16" s="21">
        <v>3500</v>
      </c>
    </row>
    <row r="17" spans="1:4" ht="18.75">
      <c r="A17" s="9">
        <v>12</v>
      </c>
      <c r="B17" s="10" t="s">
        <v>51</v>
      </c>
      <c r="C17" s="10" t="s">
        <v>84</v>
      </c>
      <c r="D17" s="21">
        <v>133700</v>
      </c>
    </row>
    <row r="18" spans="1:4" ht="18.75">
      <c r="A18" s="9">
        <v>13</v>
      </c>
      <c r="B18" s="10" t="s">
        <v>50</v>
      </c>
      <c r="C18" s="10" t="s">
        <v>85</v>
      </c>
      <c r="D18" s="21">
        <v>260000</v>
      </c>
    </row>
    <row r="19" spans="1:4" ht="18.75">
      <c r="A19" s="9">
        <v>14</v>
      </c>
      <c r="B19" s="10" t="s">
        <v>49</v>
      </c>
      <c r="C19" s="10" t="s">
        <v>86</v>
      </c>
      <c r="D19" s="21">
        <v>270000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1160500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квартал)'!$BI$82</f>
        <v>199647.47170147562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29">
        <v>7000</v>
      </c>
    </row>
    <row r="7" spans="1:4" ht="18.75">
      <c r="A7" s="9">
        <v>2</v>
      </c>
      <c r="B7" s="10" t="s">
        <v>61</v>
      </c>
      <c r="C7" s="10" t="s">
        <v>25</v>
      </c>
      <c r="D7" s="30">
        <v>60000</v>
      </c>
    </row>
    <row r="8" spans="1:4" ht="18.75">
      <c r="A8" s="9">
        <v>3</v>
      </c>
      <c r="B8" s="10" t="s">
        <v>3</v>
      </c>
      <c r="C8" s="10" t="s">
        <v>26</v>
      </c>
      <c r="D8" s="30">
        <v>4500</v>
      </c>
    </row>
    <row r="9" spans="1:4" ht="18.75">
      <c r="A9" s="9">
        <v>4</v>
      </c>
      <c r="B9" s="10" t="s">
        <v>27</v>
      </c>
      <c r="C9" s="10"/>
      <c r="D9" s="30">
        <v>3000</v>
      </c>
    </row>
    <row r="10" spans="1:4" ht="18.75">
      <c r="A10" s="9">
        <v>5</v>
      </c>
      <c r="B10" s="10" t="s">
        <v>28</v>
      </c>
      <c r="C10" s="10" t="s">
        <v>29</v>
      </c>
      <c r="D10" s="30">
        <v>6000</v>
      </c>
    </row>
    <row r="11" spans="1:4" ht="18.75">
      <c r="A11" s="9">
        <v>6</v>
      </c>
      <c r="B11" s="10" t="s">
        <v>80</v>
      </c>
      <c r="C11" s="10" t="s">
        <v>73</v>
      </c>
      <c r="D11" s="30">
        <v>90000</v>
      </c>
    </row>
    <row r="12" spans="1:4" ht="18.75">
      <c r="A12" s="9">
        <v>8</v>
      </c>
      <c r="B12" s="10" t="s">
        <v>72</v>
      </c>
      <c r="C12" s="10" t="s">
        <v>81</v>
      </c>
      <c r="D12" s="26">
        <f>195*1000*1.2</f>
        <v>234000</v>
      </c>
    </row>
    <row r="13" spans="1:4" ht="18.75">
      <c r="A13" s="9">
        <v>9</v>
      </c>
      <c r="B13" s="10" t="s">
        <v>75</v>
      </c>
      <c r="C13" s="22">
        <v>2</v>
      </c>
      <c r="D13" s="20">
        <v>2000</v>
      </c>
    </row>
    <row r="14" spans="1:4" ht="18.75">
      <c r="A14" s="9">
        <v>10</v>
      </c>
      <c r="B14" s="10" t="s">
        <v>53</v>
      </c>
      <c r="C14" s="10"/>
      <c r="D14" s="21">
        <v>5000</v>
      </c>
    </row>
    <row r="15" spans="1:4" ht="18.75">
      <c r="A15" s="9">
        <v>11</v>
      </c>
      <c r="B15" s="10" t="s">
        <v>82</v>
      </c>
      <c r="C15" s="10" t="s">
        <v>33</v>
      </c>
      <c r="D15" s="21">
        <v>150000</v>
      </c>
    </row>
    <row r="16" spans="1:4" ht="18.75">
      <c r="A16" s="9">
        <v>12</v>
      </c>
      <c r="B16" s="10" t="s">
        <v>83</v>
      </c>
      <c r="C16" s="10" t="s">
        <v>35</v>
      </c>
      <c r="D16" s="21">
        <v>3500</v>
      </c>
    </row>
    <row r="17" spans="1:4" ht="18.75">
      <c r="A17" s="9">
        <v>13</v>
      </c>
      <c r="B17" s="10" t="s">
        <v>51</v>
      </c>
      <c r="C17" s="10" t="s">
        <v>78</v>
      </c>
      <c r="D17" s="21">
        <v>170000</v>
      </c>
    </row>
    <row r="18" spans="1:4" ht="18.75">
      <c r="A18" s="9">
        <v>14</v>
      </c>
      <c r="B18" s="10" t="s">
        <v>50</v>
      </c>
      <c r="C18" s="10" t="s">
        <v>74</v>
      </c>
      <c r="D18" s="21">
        <v>260000</v>
      </c>
    </row>
    <row r="19" spans="1:4" ht="18.75">
      <c r="A19" s="9">
        <v>15</v>
      </c>
      <c r="B19" s="10" t="s">
        <v>49</v>
      </c>
      <c r="C19" s="10" t="s">
        <v>79</v>
      </c>
      <c r="D19" s="21">
        <v>290000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1285000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квартал)'!$BI$83</f>
        <v>353951.6253154597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zoomScalePageLayoutView="0" workbookViewId="0" topLeftCell="A4">
      <selection activeCell="D24" sqref="D2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</v>
      </c>
      <c r="C6" s="10" t="s">
        <v>16</v>
      </c>
      <c r="D6" s="19">
        <v>23000</v>
      </c>
    </row>
    <row r="7" spans="1:4" ht="18.75">
      <c r="A7" s="9">
        <v>2</v>
      </c>
      <c r="B7" s="10" t="s">
        <v>21</v>
      </c>
      <c r="C7" s="10" t="s">
        <v>22</v>
      </c>
      <c r="D7" s="20">
        <v>7000</v>
      </c>
    </row>
    <row r="8" spans="1:4" ht="18.75">
      <c r="A8" s="9">
        <v>3</v>
      </c>
      <c r="B8" s="10" t="s">
        <v>41</v>
      </c>
      <c r="C8" s="10" t="s">
        <v>25</v>
      </c>
      <c r="D8" s="20">
        <v>60000</v>
      </c>
    </row>
    <row r="9" spans="1:4" ht="18.75">
      <c r="A9" s="9">
        <v>4</v>
      </c>
      <c r="B9" s="10" t="s">
        <v>3</v>
      </c>
      <c r="C9" s="10" t="s">
        <v>26</v>
      </c>
      <c r="D9" s="20">
        <v>4500</v>
      </c>
    </row>
    <row r="10" spans="1:4" ht="18.75">
      <c r="A10" s="9">
        <v>5</v>
      </c>
      <c r="B10" s="10" t="s">
        <v>27</v>
      </c>
      <c r="C10" s="10"/>
      <c r="D10" s="20">
        <v>3000</v>
      </c>
    </row>
    <row r="11" spans="1:4" ht="18.75">
      <c r="A11" s="9">
        <v>6</v>
      </c>
      <c r="B11" s="10" t="s">
        <v>28</v>
      </c>
      <c r="C11" s="10" t="s">
        <v>29</v>
      </c>
      <c r="D11" s="20">
        <v>6000</v>
      </c>
    </row>
    <row r="12" spans="1:4" ht="18.75">
      <c r="A12" s="9">
        <v>7</v>
      </c>
      <c r="B12" s="10" t="s">
        <v>40</v>
      </c>
      <c r="C12" s="10" t="s">
        <v>43</v>
      </c>
      <c r="D12" s="20">
        <v>56000</v>
      </c>
    </row>
    <row r="13" spans="1:4" ht="18.75">
      <c r="A13" s="9">
        <v>8</v>
      </c>
      <c r="B13" s="10" t="s">
        <v>72</v>
      </c>
      <c r="C13" s="10" t="s">
        <v>48</v>
      </c>
      <c r="D13" s="20">
        <f>156*1000*1.2</f>
        <v>187200</v>
      </c>
    </row>
    <row r="14" spans="1:4" ht="18.75">
      <c r="A14" s="9">
        <v>9</v>
      </c>
      <c r="B14" s="10" t="s">
        <v>47</v>
      </c>
      <c r="C14" s="22" t="s">
        <v>52</v>
      </c>
      <c r="D14" s="20">
        <v>2000</v>
      </c>
    </row>
    <row r="15" spans="1:4" ht="18.75">
      <c r="A15" s="9">
        <v>10</v>
      </c>
      <c r="B15" s="10" t="s">
        <v>53</v>
      </c>
      <c r="C15" s="10"/>
      <c r="D15" s="21">
        <v>10000</v>
      </c>
    </row>
    <row r="16" spans="1:4" ht="18.75">
      <c r="A16" s="9">
        <v>11</v>
      </c>
      <c r="B16" s="10" t="s">
        <v>54</v>
      </c>
      <c r="C16" s="10" t="s">
        <v>33</v>
      </c>
      <c r="D16" s="21">
        <v>180000</v>
      </c>
    </row>
    <row r="17" spans="1:4" ht="18.75">
      <c r="A17" s="9">
        <v>12</v>
      </c>
      <c r="B17" s="10" t="s">
        <v>55</v>
      </c>
      <c r="C17" s="10" t="s">
        <v>35</v>
      </c>
      <c r="D17" s="21">
        <v>3500</v>
      </c>
    </row>
    <row r="18" spans="1:4" ht="18.75">
      <c r="A18" s="9">
        <v>13</v>
      </c>
      <c r="B18" s="10" t="s">
        <v>51</v>
      </c>
      <c r="C18" s="10" t="s">
        <v>44</v>
      </c>
      <c r="D18" s="21">
        <v>133700</v>
      </c>
    </row>
    <row r="19" spans="1:4" ht="18.75">
      <c r="A19" s="9">
        <v>14</v>
      </c>
      <c r="B19" s="10" t="s">
        <v>50</v>
      </c>
      <c r="C19" s="10" t="s">
        <v>45</v>
      </c>
      <c r="D19" s="21">
        <v>220000</v>
      </c>
    </row>
    <row r="20" spans="1:4" ht="18.75">
      <c r="A20" s="9">
        <v>15</v>
      </c>
      <c r="B20" s="10" t="s">
        <v>49</v>
      </c>
      <c r="C20" s="10" t="s">
        <v>46</v>
      </c>
      <c r="D20" s="21">
        <v>250000</v>
      </c>
    </row>
    <row r="21" spans="1:4" s="15" customFormat="1" ht="18.75" customHeight="1">
      <c r="A21" s="13"/>
      <c r="B21" s="13" t="s">
        <v>7</v>
      </c>
      <c r="C21" s="13"/>
      <c r="D21" s="14">
        <f>SUM(D6:D20)</f>
        <v>1145900</v>
      </c>
    </row>
    <row r="22" ht="20.25" customHeight="1"/>
    <row r="23" spans="2:4" ht="17.25" customHeight="1">
      <c r="B23" s="75" t="s">
        <v>14</v>
      </c>
      <c r="C23" s="75"/>
      <c r="D23" s="11">
        <f>'[1]Тек.рем.2014г.(1,2,3 квартал)'!$BI$84</f>
        <v>156969.9012476837</v>
      </c>
    </row>
    <row r="24" spans="2:4" ht="16.5" customHeight="1">
      <c r="B24" s="76" t="s">
        <v>9</v>
      </c>
      <c r="C24" s="77"/>
      <c r="D24" s="11" t="e">
        <f>(#REF!*3.58*14)*0.9</f>
        <v>#REF!</v>
      </c>
    </row>
    <row r="25" spans="2:4" ht="33.75" customHeight="1">
      <c r="B25" s="18" t="s">
        <v>15</v>
      </c>
      <c r="C25" s="13"/>
      <c r="D25" s="14" t="e">
        <f>D23+D24</f>
        <v>#REF!</v>
      </c>
    </row>
    <row r="26" spans="2:4" ht="16.5" customHeight="1">
      <c r="B26" s="75" t="s">
        <v>8</v>
      </c>
      <c r="C26" s="75"/>
      <c r="D26" s="11" t="e">
        <f>#REF!</f>
        <v>#REF!</v>
      </c>
    </row>
    <row r="27" spans="2:4" ht="18.75">
      <c r="B27" s="12"/>
      <c r="C27" s="12"/>
      <c r="D27" s="5"/>
    </row>
    <row r="28" spans="2:4" ht="18.75">
      <c r="B28" s="12"/>
      <c r="C28" s="12"/>
      <c r="D28" s="5"/>
    </row>
    <row r="29" spans="2:4" ht="18.75">
      <c r="B29" s="1" t="s">
        <v>10</v>
      </c>
      <c r="D29" s="17"/>
    </row>
    <row r="30" spans="2:4" ht="18.75">
      <c r="B30" s="1" t="s">
        <v>11</v>
      </c>
      <c r="D30" s="17" t="s">
        <v>12</v>
      </c>
    </row>
    <row r="32" ht="27" customHeight="1">
      <c r="B32" s="1" t="s">
        <v>13</v>
      </c>
    </row>
  </sheetData>
  <sheetProtection/>
  <mergeCells count="4">
    <mergeCell ref="B1:C1"/>
    <mergeCell ref="B23:C23"/>
    <mergeCell ref="B24:C24"/>
    <mergeCell ref="B26:C26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19</v>
      </c>
      <c r="C6" s="10" t="s">
        <v>20</v>
      </c>
      <c r="D6" s="11">
        <v>100000</v>
      </c>
    </row>
    <row r="7" spans="1:4" ht="18.75">
      <c r="A7" s="9">
        <v>2</v>
      </c>
      <c r="B7" s="10" t="s">
        <v>21</v>
      </c>
      <c r="C7" s="10" t="s">
        <v>22</v>
      </c>
      <c r="D7" s="11">
        <v>4000</v>
      </c>
    </row>
    <row r="8" spans="1:4" ht="18.75">
      <c r="A8" s="9">
        <v>3</v>
      </c>
      <c r="B8" s="10" t="s">
        <v>23</v>
      </c>
      <c r="C8" s="10" t="s">
        <v>24</v>
      </c>
      <c r="D8" s="11">
        <v>15000</v>
      </c>
    </row>
    <row r="9" spans="1:4" ht="18.75">
      <c r="A9" s="9">
        <v>4</v>
      </c>
      <c r="B9" s="10" t="s">
        <v>41</v>
      </c>
      <c r="C9" s="10" t="s">
        <v>25</v>
      </c>
      <c r="D9" s="11">
        <v>60000</v>
      </c>
    </row>
    <row r="10" spans="1:4" ht="18.75">
      <c r="A10" s="9">
        <v>5</v>
      </c>
      <c r="B10" s="10" t="s">
        <v>3</v>
      </c>
      <c r="C10" s="10" t="s">
        <v>42</v>
      </c>
      <c r="D10" s="11">
        <v>4500</v>
      </c>
    </row>
    <row r="11" spans="1:4" ht="18.75">
      <c r="A11" s="9">
        <v>6</v>
      </c>
      <c r="B11" s="10" t="s">
        <v>27</v>
      </c>
      <c r="C11" s="10"/>
      <c r="D11" s="11">
        <v>3000</v>
      </c>
    </row>
    <row r="12" spans="1:4" ht="18.75">
      <c r="A12" s="9">
        <v>7</v>
      </c>
      <c r="B12" s="10" t="s">
        <v>28</v>
      </c>
      <c r="C12" s="10" t="s">
        <v>29</v>
      </c>
      <c r="D12" s="11">
        <v>12000</v>
      </c>
    </row>
    <row r="13" spans="1:4" ht="18.75">
      <c r="A13" s="9">
        <v>8</v>
      </c>
      <c r="B13" s="10" t="s">
        <v>40</v>
      </c>
      <c r="C13" s="10" t="s">
        <v>30</v>
      </c>
      <c r="D13" s="11">
        <v>32000</v>
      </c>
    </row>
    <row r="14" spans="1:4" ht="18.75">
      <c r="A14" s="9">
        <v>9</v>
      </c>
      <c r="B14" s="10" t="s">
        <v>72</v>
      </c>
      <c r="C14" s="10" t="s">
        <v>38</v>
      </c>
      <c r="D14" s="11">
        <f>108*1000*1.2</f>
        <v>129600</v>
      </c>
    </row>
    <row r="15" spans="1:4" ht="18.75">
      <c r="A15" s="9">
        <v>10</v>
      </c>
      <c r="B15" s="10" t="s">
        <v>39</v>
      </c>
      <c r="C15" s="10" t="s">
        <v>30</v>
      </c>
      <c r="D15" s="11">
        <v>4000</v>
      </c>
    </row>
    <row r="16" spans="1:4" ht="18.75">
      <c r="A16" s="9">
        <v>11</v>
      </c>
      <c r="B16" s="10" t="s">
        <v>31</v>
      </c>
      <c r="C16" s="10"/>
      <c r="D16" s="11">
        <v>20000</v>
      </c>
    </row>
    <row r="17" spans="1:4" ht="18.75">
      <c r="A17" s="9">
        <v>12</v>
      </c>
      <c r="B17" s="10" t="s">
        <v>32</v>
      </c>
      <c r="C17" s="10" t="s">
        <v>33</v>
      </c>
      <c r="D17" s="11">
        <v>180000</v>
      </c>
    </row>
    <row r="18" spans="1:4" ht="18.75">
      <c r="A18" s="9">
        <v>13</v>
      </c>
      <c r="B18" s="10" t="s">
        <v>34</v>
      </c>
      <c r="C18" s="10" t="s">
        <v>35</v>
      </c>
      <c r="D18" s="11">
        <v>3500</v>
      </c>
    </row>
    <row r="19" spans="1:4" ht="18.75">
      <c r="A19" s="9">
        <v>14</v>
      </c>
      <c r="B19" s="10" t="s">
        <v>36</v>
      </c>
      <c r="C19" s="10" t="s">
        <v>37</v>
      </c>
      <c r="D19" s="11">
        <v>101000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668600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квартал)'!$BI$85</f>
        <v>268198.0538192293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5:C25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146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144</v>
      </c>
      <c r="C6" s="72"/>
      <c r="D6" s="5"/>
    </row>
    <row r="7" spans="1:4" ht="18.75">
      <c r="A7" s="9">
        <v>2</v>
      </c>
      <c r="B7" s="73" t="s">
        <v>147</v>
      </c>
      <c r="C7" s="10"/>
      <c r="D7" s="17"/>
    </row>
    <row r="8" spans="1:3" ht="18.75">
      <c r="A8" s="9">
        <v>3</v>
      </c>
      <c r="B8" s="73" t="s">
        <v>148</v>
      </c>
      <c r="C8" s="10"/>
    </row>
    <row r="9" spans="1:3" ht="18.75">
      <c r="A9" s="9"/>
      <c r="B9" s="73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4" s="15" customFormat="1" ht="18.75" customHeight="1">
      <c r="A16" s="13"/>
      <c r="B16" s="13"/>
      <c r="C16" s="13"/>
      <c r="D16" s="1"/>
    </row>
    <row r="17" ht="20.25" customHeight="1"/>
    <row r="18" spans="2:3" ht="18.75">
      <c r="B18" s="12"/>
      <c r="C18" s="12"/>
    </row>
    <row r="19" spans="2:3" ht="18.75">
      <c r="B19" s="12"/>
      <c r="C19" s="12"/>
    </row>
    <row r="20" ht="18.75">
      <c r="B20" s="1" t="s">
        <v>10</v>
      </c>
    </row>
    <row r="21" spans="2:3" ht="18.75">
      <c r="B21" s="1" t="s">
        <v>145</v>
      </c>
      <c r="C21" s="17" t="s">
        <v>12</v>
      </c>
    </row>
    <row r="23" ht="27" customHeight="1">
      <c r="B23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150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144</v>
      </c>
      <c r="C6" s="72"/>
      <c r="D6" s="5"/>
    </row>
    <row r="7" spans="1:4" ht="18.75">
      <c r="A7" s="9">
        <v>2</v>
      </c>
      <c r="B7" s="73" t="s">
        <v>148</v>
      </c>
      <c r="C7" s="10"/>
      <c r="D7" s="5"/>
    </row>
    <row r="8" spans="1:4" ht="18.75">
      <c r="A8" s="9"/>
      <c r="B8" s="73"/>
      <c r="C8" s="10"/>
      <c r="D8" s="17"/>
    </row>
    <row r="9" spans="1:3" ht="18.75">
      <c r="A9" s="9"/>
      <c r="B9" s="73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145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151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144</v>
      </c>
      <c r="C6" s="72"/>
      <c r="D6" s="5"/>
    </row>
    <row r="7" spans="1:4" ht="18.75">
      <c r="A7" s="9">
        <v>2</v>
      </c>
      <c r="B7" s="73" t="s">
        <v>148</v>
      </c>
      <c r="C7" s="10"/>
      <c r="D7" s="5"/>
    </row>
    <row r="8" spans="1:4" ht="18.75">
      <c r="A8" s="9"/>
      <c r="B8" s="73"/>
      <c r="C8" s="10"/>
      <c r="D8" s="17"/>
    </row>
    <row r="9" spans="1:3" ht="18.75">
      <c r="A9" s="9"/>
      <c r="B9" s="73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145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152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144</v>
      </c>
      <c r="C6" s="72"/>
      <c r="D6" s="5"/>
    </row>
    <row r="7" spans="1:4" ht="18.75">
      <c r="A7" s="9">
        <v>2</v>
      </c>
      <c r="B7" s="73" t="s">
        <v>148</v>
      </c>
      <c r="C7" s="10"/>
      <c r="D7" s="5"/>
    </row>
    <row r="8" spans="1:3" ht="18.75">
      <c r="A8" s="9"/>
      <c r="B8" s="73"/>
      <c r="C8" s="10"/>
    </row>
    <row r="9" spans="1:3" ht="18.75">
      <c r="A9" s="9"/>
      <c r="B9" s="73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4" s="15" customFormat="1" ht="18.75" customHeight="1">
      <c r="A16" s="13"/>
      <c r="B16" s="13"/>
      <c r="C16" s="13"/>
      <c r="D16" s="1"/>
    </row>
    <row r="17" ht="20.25" customHeight="1"/>
    <row r="18" spans="2:3" ht="18.75">
      <c r="B18" s="12"/>
      <c r="C18" s="12"/>
    </row>
    <row r="19" spans="2:3" ht="18.75">
      <c r="B19" s="12"/>
      <c r="C19" s="12"/>
    </row>
    <row r="20" ht="18.75">
      <c r="B20" s="1" t="s">
        <v>10</v>
      </c>
    </row>
    <row r="21" spans="2:3" ht="18.75">
      <c r="B21" s="1" t="s">
        <v>145</v>
      </c>
      <c r="C21" s="17" t="s">
        <v>12</v>
      </c>
    </row>
    <row r="23" ht="27" customHeight="1">
      <c r="B23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153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144</v>
      </c>
      <c r="C6" s="72"/>
      <c r="D6" s="5"/>
    </row>
    <row r="7" spans="1:4" ht="18.75">
      <c r="A7" s="9">
        <v>2</v>
      </c>
      <c r="B7" s="73" t="s">
        <v>148</v>
      </c>
      <c r="C7" s="10"/>
      <c r="D7" s="5"/>
    </row>
    <row r="8" spans="1:4" ht="18.75">
      <c r="A8" s="9"/>
      <c r="B8" s="73"/>
      <c r="C8" s="10"/>
      <c r="D8" s="17"/>
    </row>
    <row r="9" spans="1:3" ht="18.75">
      <c r="A9" s="9"/>
      <c r="B9" s="73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145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140</v>
      </c>
      <c r="D13" s="66">
        <f>140*1000*1.2</f>
        <v>168000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650500</v>
      </c>
    </row>
    <row r="18" ht="20.25" customHeight="1"/>
    <row r="19" spans="2:4" ht="17.25" customHeight="1">
      <c r="B19" s="75" t="s">
        <v>89</v>
      </c>
      <c r="C19" s="75"/>
      <c r="D19" s="68">
        <f>'[1]Тек.рем.2014г.(1,2,3 квартал)'!$BI$142</f>
        <v>-71603.4621</v>
      </c>
    </row>
    <row r="20" spans="2:4" ht="16.5" customHeight="1">
      <c r="B20" s="76" t="s">
        <v>90</v>
      </c>
      <c r="C20" s="77"/>
      <c r="D20" s="11">
        <f>('[2]Площади'!$C$75*2.59*13)*0.9</f>
        <v>138202.8921</v>
      </c>
    </row>
    <row r="21" spans="2:4" ht="33.75" customHeight="1">
      <c r="B21" s="18" t="s">
        <v>15</v>
      </c>
      <c r="C21" s="13"/>
      <c r="D21" s="69">
        <f>D19+D20</f>
        <v>66599.43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10000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151</v>
      </c>
      <c r="D13" s="66">
        <f>151*1000*1.2</f>
        <v>181200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668700</v>
      </c>
    </row>
    <row r="18" ht="20.25" customHeight="1"/>
    <row r="19" spans="2:4" ht="17.25" customHeight="1">
      <c r="B19" s="75" t="s">
        <v>89</v>
      </c>
      <c r="C19" s="75"/>
      <c r="D19" s="68">
        <v>-159013.21240000002</v>
      </c>
    </row>
    <row r="20" spans="2:4" ht="16.5" customHeight="1">
      <c r="B20" s="76" t="s">
        <v>90</v>
      </c>
      <c r="C20" s="77"/>
      <c r="D20" s="11">
        <f>('[2]Площади'!$C$74*2.59*13)*0.9</f>
        <v>128457.4473</v>
      </c>
    </row>
    <row r="21" spans="2:4" ht="33.75" customHeight="1">
      <c r="B21" s="18" t="s">
        <v>15</v>
      </c>
      <c r="C21" s="13"/>
      <c r="D21" s="69">
        <f>D19+D20</f>
        <v>-30555.76510000002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  <row r="32" spans="2:4" ht="18.75">
      <c r="B32" s="40" t="s">
        <v>134</v>
      </c>
      <c r="C32" s="40" t="s">
        <v>110</v>
      </c>
      <c r="D32" s="41" t="s">
        <v>111</v>
      </c>
    </row>
    <row r="33" spans="2:4" ht="18.75">
      <c r="B33" s="40" t="s">
        <v>95</v>
      </c>
      <c r="C33" s="43" t="s">
        <v>135</v>
      </c>
      <c r="D33" s="44" t="s">
        <v>136</v>
      </c>
    </row>
    <row r="34" spans="2:4" ht="135.75">
      <c r="B34" s="45" t="s">
        <v>137</v>
      </c>
      <c r="C34" s="40" t="s">
        <v>120</v>
      </c>
      <c r="D34" s="42" t="s">
        <v>120</v>
      </c>
    </row>
    <row r="35" spans="2:4" ht="18.75">
      <c r="B35" s="40" t="s">
        <v>3</v>
      </c>
      <c r="C35" s="40"/>
      <c r="D35" s="42" t="s">
        <v>121</v>
      </c>
    </row>
    <row r="36" spans="2:4" ht="18.75">
      <c r="B36" s="40" t="s">
        <v>97</v>
      </c>
      <c r="C36" s="40"/>
      <c r="D36" s="42" t="s">
        <v>122</v>
      </c>
    </row>
    <row r="37" spans="2:4" ht="18.75">
      <c r="B37" s="40" t="s">
        <v>28</v>
      </c>
      <c r="C37" s="40"/>
      <c r="D37" s="42" t="s">
        <v>123</v>
      </c>
    </row>
    <row r="38" spans="2:4" ht="18.75">
      <c r="B38" s="40" t="s">
        <v>124</v>
      </c>
      <c r="C38" s="40" t="s">
        <v>35</v>
      </c>
      <c r="D38" s="42" t="s">
        <v>138</v>
      </c>
    </row>
    <row r="39" spans="2:4" ht="18.75">
      <c r="B39" s="40" t="s">
        <v>126</v>
      </c>
      <c r="C39" s="40"/>
      <c r="D39" s="42"/>
    </row>
    <row r="40" spans="2:4" ht="18.75">
      <c r="B40" s="40" t="s">
        <v>127</v>
      </c>
      <c r="C40" s="40" t="s">
        <v>120</v>
      </c>
      <c r="D40" s="42" t="s">
        <v>128</v>
      </c>
    </row>
    <row r="41" spans="2:4" ht="18.75">
      <c r="B41" s="40" t="s">
        <v>87</v>
      </c>
      <c r="C41" s="40">
        <v>1</v>
      </c>
      <c r="D41" s="46" t="s">
        <v>129</v>
      </c>
    </row>
    <row r="42" spans="2:4" ht="18.75">
      <c r="B42" s="47" t="s">
        <v>130</v>
      </c>
      <c r="C42" s="40">
        <v>1</v>
      </c>
      <c r="D42" s="46" t="s">
        <v>131</v>
      </c>
    </row>
    <row r="43" spans="2:4" ht="18.75">
      <c r="B43" s="40" t="s">
        <v>139</v>
      </c>
      <c r="C43" s="40">
        <v>1</v>
      </c>
      <c r="D43" s="46" t="s">
        <v>116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SheetLayoutView="100" zoomScalePageLayoutView="0" workbookViewId="0" topLeftCell="A1">
      <selection activeCell="D20" sqref="D20:D2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48" t="s">
        <v>109</v>
      </c>
      <c r="C6" s="48" t="s">
        <v>110</v>
      </c>
      <c r="D6" s="55">
        <v>250000</v>
      </c>
    </row>
    <row r="7" spans="1:4" s="32" customFormat="1" ht="16.5" customHeight="1">
      <c r="A7" s="31">
        <v>2</v>
      </c>
      <c r="B7" s="48" t="s">
        <v>112</v>
      </c>
      <c r="C7" s="48" t="s">
        <v>110</v>
      </c>
      <c r="D7" s="55">
        <v>200000</v>
      </c>
    </row>
    <row r="8" spans="1:4" s="32" customFormat="1" ht="16.5" customHeight="1">
      <c r="A8" s="31">
        <v>3</v>
      </c>
      <c r="B8" s="48" t="s">
        <v>114</v>
      </c>
      <c r="C8" s="48" t="s">
        <v>115</v>
      </c>
      <c r="D8" s="56">
        <v>20000</v>
      </c>
    </row>
    <row r="9" spans="1:4" s="32" customFormat="1" ht="16.5" customHeight="1">
      <c r="A9" s="31">
        <v>4</v>
      </c>
      <c r="B9" s="48" t="s">
        <v>95</v>
      </c>
      <c r="C9" s="49" t="s">
        <v>117</v>
      </c>
      <c r="D9" s="57">
        <v>10000</v>
      </c>
    </row>
    <row r="10" spans="1:4" s="32" customFormat="1" ht="16.5" customHeight="1">
      <c r="A10" s="31">
        <v>5</v>
      </c>
      <c r="B10" s="48" t="s">
        <v>3</v>
      </c>
      <c r="C10" s="48"/>
      <c r="D10" s="56">
        <v>10000</v>
      </c>
    </row>
    <row r="11" spans="1:4" s="32" customFormat="1" ht="16.5" customHeight="1">
      <c r="A11" s="31">
        <v>6</v>
      </c>
      <c r="B11" s="48" t="s">
        <v>97</v>
      </c>
      <c r="C11" s="48"/>
      <c r="D11" s="56">
        <v>3000</v>
      </c>
    </row>
    <row r="12" spans="1:4" s="32" customFormat="1" ht="16.5" customHeight="1">
      <c r="A12" s="31">
        <v>7</v>
      </c>
      <c r="B12" s="48" t="s">
        <v>28</v>
      </c>
      <c r="C12" s="48"/>
      <c r="D12" s="56">
        <v>6000</v>
      </c>
    </row>
    <row r="13" spans="1:4" s="32" customFormat="1" ht="16.5" customHeight="1">
      <c r="A13" s="31">
        <v>8</v>
      </c>
      <c r="B13" s="48" t="s">
        <v>124</v>
      </c>
      <c r="C13" s="48" t="s">
        <v>71</v>
      </c>
      <c r="D13" s="56">
        <v>20000</v>
      </c>
    </row>
    <row r="14" spans="1:4" s="32" customFormat="1" ht="16.5" customHeight="1">
      <c r="A14" s="31">
        <v>9</v>
      </c>
      <c r="B14" s="48" t="s">
        <v>132</v>
      </c>
      <c r="C14" s="48">
        <v>144</v>
      </c>
      <c r="D14" s="58">
        <f>144*1000*1.2</f>
        <v>172800</v>
      </c>
    </row>
    <row r="15" spans="1:4" s="32" customFormat="1" ht="16.5" customHeight="1">
      <c r="A15" s="31">
        <v>10</v>
      </c>
      <c r="B15" s="48" t="s">
        <v>87</v>
      </c>
      <c r="C15" s="48">
        <v>1</v>
      </c>
      <c r="D15" s="59">
        <v>5000</v>
      </c>
    </row>
    <row r="16" spans="1:4" ht="18.75">
      <c r="A16" s="31">
        <v>11</v>
      </c>
      <c r="B16" s="50" t="s">
        <v>133</v>
      </c>
      <c r="C16" s="51">
        <v>1</v>
      </c>
      <c r="D16" s="59">
        <v>107000</v>
      </c>
    </row>
    <row r="17" spans="1:4" ht="18.75">
      <c r="A17" s="31">
        <v>12</v>
      </c>
      <c r="B17" s="48" t="s">
        <v>61</v>
      </c>
      <c r="C17" s="48"/>
      <c r="D17" s="54">
        <v>45000</v>
      </c>
    </row>
    <row r="18" spans="1:4" s="15" customFormat="1" ht="18.75" customHeight="1">
      <c r="A18" s="13"/>
      <c r="B18" s="52" t="s">
        <v>7</v>
      </c>
      <c r="C18" s="52"/>
      <c r="D18" s="53">
        <f>SUM(D6:D17)</f>
        <v>848800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квартал)'!$BI$140</f>
        <v>233202.7425</v>
      </c>
    </row>
    <row r="21" spans="2:4" ht="16.5" customHeight="1">
      <c r="B21" s="76" t="s">
        <v>90</v>
      </c>
      <c r="C21" s="77"/>
      <c r="D21" s="11">
        <f>('[2]Площади'!$C$72*2.59*13)*0.9</f>
        <v>134318.0475</v>
      </c>
    </row>
    <row r="22" spans="2:4" ht="33.75" customHeight="1">
      <c r="B22" s="18" t="s">
        <v>15</v>
      </c>
      <c r="C22" s="13"/>
      <c r="D22" s="14">
        <f>D20+D21</f>
        <v>367520.79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  <row r="32" spans="2:4" ht="18.75">
      <c r="B32" s="40" t="s">
        <v>109</v>
      </c>
      <c r="C32" s="40" t="s">
        <v>110</v>
      </c>
      <c r="D32" s="41" t="s">
        <v>111</v>
      </c>
    </row>
    <row r="33" spans="2:4" ht="18.75">
      <c r="B33" s="40" t="s">
        <v>112</v>
      </c>
      <c r="C33" s="40" t="s">
        <v>110</v>
      </c>
      <c r="D33" s="41" t="s">
        <v>113</v>
      </c>
    </row>
    <row r="34" spans="2:4" ht="18.75">
      <c r="B34" s="40" t="s">
        <v>114</v>
      </c>
      <c r="C34" s="40" t="s">
        <v>115</v>
      </c>
      <c r="D34" s="42" t="s">
        <v>116</v>
      </c>
    </row>
    <row r="35" spans="2:4" ht="18.75">
      <c r="B35" s="40" t="s">
        <v>95</v>
      </c>
      <c r="C35" s="43" t="s">
        <v>117</v>
      </c>
      <c r="D35" s="44" t="s">
        <v>118</v>
      </c>
    </row>
    <row r="36" spans="2:4" ht="210.75">
      <c r="B36" s="45" t="s">
        <v>119</v>
      </c>
      <c r="C36" s="40" t="s">
        <v>120</v>
      </c>
      <c r="D36" s="42" t="s">
        <v>120</v>
      </c>
    </row>
    <row r="37" spans="2:4" ht="18.75">
      <c r="B37" s="40" t="s">
        <v>3</v>
      </c>
      <c r="C37" s="40"/>
      <c r="D37" s="42" t="s">
        <v>121</v>
      </c>
    </row>
    <row r="38" spans="2:4" ht="18.75">
      <c r="B38" s="40" t="s">
        <v>97</v>
      </c>
      <c r="C38" s="40"/>
      <c r="D38" s="42" t="s">
        <v>122</v>
      </c>
    </row>
    <row r="39" spans="2:4" ht="18.75">
      <c r="B39" s="40" t="s">
        <v>28</v>
      </c>
      <c r="C39" s="40"/>
      <c r="D39" s="42" t="s">
        <v>123</v>
      </c>
    </row>
    <row r="40" spans="2:4" ht="18.75">
      <c r="B40" s="40" t="s">
        <v>124</v>
      </c>
      <c r="C40" s="40" t="s">
        <v>71</v>
      </c>
      <c r="D40" s="42" t="s">
        <v>125</v>
      </c>
    </row>
    <row r="41" spans="2:4" ht="18.75">
      <c r="B41" s="40" t="s">
        <v>126</v>
      </c>
      <c r="C41" s="40"/>
      <c r="D41" s="42"/>
    </row>
    <row r="42" spans="2:4" ht="18.75">
      <c r="B42" s="40" t="s">
        <v>127</v>
      </c>
      <c r="C42" s="40" t="s">
        <v>120</v>
      </c>
      <c r="D42" s="42" t="s">
        <v>128</v>
      </c>
    </row>
    <row r="43" spans="2:4" ht="18.75">
      <c r="B43" s="40" t="s">
        <v>87</v>
      </c>
      <c r="C43" s="40">
        <v>1</v>
      </c>
      <c r="D43" s="46" t="s">
        <v>129</v>
      </c>
    </row>
    <row r="44" spans="2:4" ht="18.75">
      <c r="B44" s="47" t="s">
        <v>130</v>
      </c>
      <c r="C44" s="40">
        <v>1</v>
      </c>
      <c r="D44" s="46" t="s">
        <v>131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C6" sqref="C6:C1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квартал)'!$BI$139</f>
        <v>317832.16339999996</v>
      </c>
    </row>
    <row r="21" spans="2:4" ht="16.5" customHeight="1">
      <c r="B21" s="76" t="s">
        <v>90</v>
      </c>
      <c r="C21" s="77"/>
      <c r="D21" s="11">
        <f>('[2]Площади'!$C$71*3.58*13)*0.9</f>
        <v>258486.88319999998</v>
      </c>
    </row>
    <row r="22" spans="2:4" ht="33.75" customHeight="1">
      <c r="B22" s="18" t="s">
        <v>15</v>
      </c>
      <c r="C22" s="13"/>
      <c r="D22" s="14">
        <f>D20+D21</f>
        <v>576319.0466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D6" sqref="B6:D23"/>
    </sheetView>
  </sheetViews>
  <sheetFormatPr defaultColWidth="9.140625" defaultRowHeight="15"/>
  <cols>
    <col min="1" max="1" width="6.140625" style="1" customWidth="1"/>
    <col min="2" max="2" width="73.57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250000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106</v>
      </c>
      <c r="D8" s="37">
        <v>17000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100000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605000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квартал)'!$BI$138</f>
        <v>298513.02319999994</v>
      </c>
    </row>
    <row r="21" spans="2:4" ht="16.5" customHeight="1">
      <c r="B21" s="76" t="s">
        <v>90</v>
      </c>
      <c r="C21" s="77"/>
      <c r="D21" s="11">
        <f>('[2]Площади'!$C$70*3.58*13)*0.9</f>
        <v>178652.1672</v>
      </c>
    </row>
    <row r="22" spans="2:4" ht="33.75" customHeight="1">
      <c r="B22" s="18" t="s">
        <v>15</v>
      </c>
      <c r="C22" s="13"/>
      <c r="D22" s="14">
        <f>D20+D21</f>
        <v>477165.19039999996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88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квартал)'!$BI$137</f>
        <v>260780.23514</v>
      </c>
    </row>
    <row r="21" spans="2:4" ht="16.5" customHeight="1">
      <c r="B21" s="76" t="s">
        <v>90</v>
      </c>
      <c r="C21" s="77"/>
      <c r="D21" s="11">
        <f>('[2]Площади'!$C$29*3.58*13)*0.9</f>
        <v>171713.33244</v>
      </c>
    </row>
    <row r="22" spans="2:4" ht="33.75" customHeight="1">
      <c r="B22" s="18" t="s">
        <v>15</v>
      </c>
      <c r="C22" s="13"/>
      <c r="D22" s="14">
        <f>D20+D21</f>
        <v>432493.56758000003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56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59</v>
      </c>
      <c r="C6" s="10" t="s">
        <v>60</v>
      </c>
      <c r="D6" s="27">
        <v>25000</v>
      </c>
    </row>
    <row r="7" spans="1:4" ht="18.75">
      <c r="A7" s="9">
        <v>2</v>
      </c>
      <c r="B7" s="10" t="s">
        <v>41</v>
      </c>
      <c r="C7" s="10" t="s">
        <v>25</v>
      </c>
      <c r="D7" s="28">
        <v>60000</v>
      </c>
    </row>
    <row r="8" spans="1:4" ht="18.75">
      <c r="A8" s="9">
        <v>3</v>
      </c>
      <c r="B8" s="10" t="s">
        <v>3</v>
      </c>
      <c r="C8" s="10" t="s">
        <v>62</v>
      </c>
      <c r="D8" s="28">
        <v>5500</v>
      </c>
    </row>
    <row r="9" spans="1:4" ht="18.75">
      <c r="A9" s="9">
        <v>4</v>
      </c>
      <c r="B9" s="10" t="s">
        <v>27</v>
      </c>
      <c r="C9" s="10"/>
      <c r="D9" s="23">
        <v>3000</v>
      </c>
    </row>
    <row r="10" spans="1:4" ht="18.75">
      <c r="A10" s="9">
        <v>5</v>
      </c>
      <c r="B10" s="10" t="s">
        <v>28</v>
      </c>
      <c r="C10" s="10" t="s">
        <v>29</v>
      </c>
      <c r="D10" s="28">
        <v>6000</v>
      </c>
    </row>
    <row r="11" spans="1:4" ht="18.75">
      <c r="A11" s="9">
        <v>6</v>
      </c>
      <c r="B11" s="10" t="s">
        <v>63</v>
      </c>
      <c r="C11" s="10" t="s">
        <v>64</v>
      </c>
      <c r="D11" s="28">
        <v>60000</v>
      </c>
    </row>
    <row r="12" spans="1:4" ht="18.75">
      <c r="A12" s="9">
        <v>7</v>
      </c>
      <c r="B12" s="10" t="s">
        <v>72</v>
      </c>
      <c r="C12" s="10" t="s">
        <v>66</v>
      </c>
      <c r="D12" s="23">
        <f>132*1000*1.2</f>
        <v>158400</v>
      </c>
    </row>
    <row r="13" spans="1:4" ht="18.75">
      <c r="A13" s="9">
        <v>8</v>
      </c>
      <c r="B13" s="10" t="s">
        <v>53</v>
      </c>
      <c r="C13" s="22"/>
      <c r="D13" s="28">
        <v>10000</v>
      </c>
    </row>
    <row r="14" spans="1:4" ht="18.75">
      <c r="A14" s="9">
        <v>9</v>
      </c>
      <c r="B14" s="10" t="s">
        <v>68</v>
      </c>
      <c r="C14" s="10" t="s">
        <v>33</v>
      </c>
      <c r="D14" s="23">
        <v>120000</v>
      </c>
    </row>
    <row r="15" spans="1:4" ht="18.75">
      <c r="A15" s="9">
        <v>10</v>
      </c>
      <c r="B15" s="10" t="s">
        <v>69</v>
      </c>
      <c r="C15" s="10"/>
      <c r="D15" s="24" t="s">
        <v>65</v>
      </c>
    </row>
    <row r="16" spans="1:4" ht="18.75">
      <c r="A16" s="9">
        <v>11</v>
      </c>
      <c r="B16" s="10" t="s">
        <v>67</v>
      </c>
      <c r="C16" s="10"/>
      <c r="D16" s="24" t="s">
        <v>65</v>
      </c>
    </row>
    <row r="17" spans="1:4" s="15" customFormat="1" ht="18.75" customHeight="1">
      <c r="A17" s="13"/>
      <c r="B17" s="13" t="s">
        <v>7</v>
      </c>
      <c r="C17" s="13"/>
      <c r="D17" s="25">
        <f>SUM(D6:D16)</f>
        <v>447900</v>
      </c>
    </row>
    <row r="18" ht="20.25" customHeight="1"/>
    <row r="19" spans="2:4" ht="17.25" customHeight="1">
      <c r="B19" s="75" t="s">
        <v>14</v>
      </c>
      <c r="C19" s="75"/>
      <c r="D19" s="11">
        <f>'[1]Тек.рем.2014г.(1,2,3 квартал)'!$BI$80</f>
        <v>4955.40892860695</v>
      </c>
    </row>
    <row r="20" spans="2:4" ht="16.5" customHeight="1">
      <c r="B20" s="76" t="s">
        <v>9</v>
      </c>
      <c r="C20" s="77"/>
      <c r="D20" s="11" t="e">
        <f>(#REF!*3.58*14)*0.9</f>
        <v>#REF!</v>
      </c>
    </row>
    <row r="21" spans="2:4" ht="33.75" customHeight="1">
      <c r="B21" s="18" t="s">
        <v>15</v>
      </c>
      <c r="C21" s="13"/>
      <c r="D21" s="14" t="e">
        <f>D19+D20</f>
        <v>#REF!</v>
      </c>
    </row>
    <row r="22" spans="2:4" ht="16.5" customHeight="1">
      <c r="B22" s="75" t="s">
        <v>8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149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144</v>
      </c>
      <c r="C6" s="72"/>
      <c r="D6" s="5"/>
    </row>
    <row r="7" spans="1:4" ht="18.75">
      <c r="A7" s="9">
        <v>2</v>
      </c>
      <c r="B7" s="73" t="s">
        <v>148</v>
      </c>
      <c r="C7" s="10"/>
      <c r="D7" s="17"/>
    </row>
    <row r="8" spans="1:3" ht="18.75">
      <c r="A8" s="9"/>
      <c r="B8" s="73"/>
      <c r="C8" s="10"/>
    </row>
    <row r="9" spans="1:3" ht="18.75">
      <c r="A9" s="9"/>
      <c r="B9" s="73"/>
      <c r="C9" s="10"/>
    </row>
    <row r="10" spans="1:4" s="15" customFormat="1" ht="18.75" customHeight="1">
      <c r="A10" s="13"/>
      <c r="B10" s="13"/>
      <c r="C10" s="13"/>
      <c r="D10" s="1"/>
    </row>
    <row r="11" ht="20.25" customHeight="1"/>
    <row r="12" spans="2:3" ht="18.75">
      <c r="B12" s="12"/>
      <c r="C12" s="12"/>
    </row>
    <row r="13" spans="2:3" ht="18.75">
      <c r="B13" s="12"/>
      <c r="C13" s="12"/>
    </row>
    <row r="14" ht="18.75">
      <c r="B14" s="1" t="s">
        <v>10</v>
      </c>
    </row>
    <row r="15" spans="2:3" ht="18.75">
      <c r="B15" s="1" t="s">
        <v>145</v>
      </c>
      <c r="C15" s="17" t="s">
        <v>12</v>
      </c>
    </row>
    <row r="17" ht="27" customHeight="1">
      <c r="B17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2015-04-01T03:34:15Z</dcterms:modified>
  <cp:category/>
  <cp:version/>
  <cp:contentType/>
  <cp:contentStatus/>
</cp:coreProperties>
</file>